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O14" i="1"/>
  <c r="I34" i="1"/>
  <c r="F33" i="1"/>
  <c r="K32" i="1"/>
  <c r="J32" i="1"/>
  <c r="I32" i="1"/>
  <c r="H31" i="1"/>
  <c r="G31" i="1"/>
  <c r="F31" i="1"/>
  <c r="K30" i="1"/>
  <c r="J30" i="1"/>
  <c r="I30" i="1"/>
  <c r="H29" i="1"/>
  <c r="G29" i="1"/>
  <c r="F29" i="1"/>
  <c r="J22" i="1"/>
  <c r="I22" i="1"/>
  <c r="L22" i="1" s="1"/>
  <c r="I24" i="1"/>
  <c r="I25" i="1"/>
  <c r="I23" i="1"/>
  <c r="I19" i="1"/>
  <c r="I20" i="1"/>
  <c r="I21" i="1"/>
  <c r="I18" i="1"/>
  <c r="I15" i="1"/>
  <c r="I16" i="1"/>
  <c r="I17" i="1"/>
  <c r="I14" i="1"/>
  <c r="L14" i="1" l="1"/>
  <c r="L16" i="1"/>
  <c r="L18" i="1"/>
  <c r="L20" i="1"/>
  <c r="L23" i="1"/>
  <c r="J23" i="1"/>
  <c r="L24" i="1"/>
  <c r="J14" i="1"/>
  <c r="M22" i="1"/>
  <c r="P22" i="1" s="1"/>
  <c r="J18" i="1"/>
  <c r="K22" i="1"/>
  <c r="N22" i="1" s="1"/>
  <c r="J24" i="1"/>
  <c r="J20" i="1"/>
  <c r="J16" i="1"/>
  <c r="J25" i="1"/>
  <c r="J21" i="1"/>
  <c r="J19" i="1"/>
  <c r="J17" i="1"/>
  <c r="J15" i="1"/>
  <c r="L25" i="1"/>
  <c r="L21" i="1"/>
  <c r="L19" i="1"/>
  <c r="L17" i="1"/>
  <c r="L15" i="1"/>
  <c r="O22" i="1" l="1"/>
  <c r="M17" i="1"/>
  <c r="P17" i="1" s="1"/>
  <c r="K17" i="1"/>
  <c r="N17" i="1" s="1"/>
  <c r="M21" i="1"/>
  <c r="K21" i="1"/>
  <c r="N21" i="1" s="1"/>
  <c r="M16" i="1"/>
  <c r="K16" i="1"/>
  <c r="N16" i="1" s="1"/>
  <c r="M24" i="1"/>
  <c r="P24" i="1" s="1"/>
  <c r="K24" i="1"/>
  <c r="N24" i="1" s="1"/>
  <c r="M18" i="1"/>
  <c r="P18" i="1" s="1"/>
  <c r="K18" i="1"/>
  <c r="N18" i="1" s="1"/>
  <c r="Q22" i="1"/>
  <c r="M23" i="1"/>
  <c r="K23" i="1"/>
  <c r="N23" i="1" s="1"/>
  <c r="O18" i="1"/>
  <c r="M15" i="1"/>
  <c r="K15" i="1"/>
  <c r="M19" i="1"/>
  <c r="K19" i="1"/>
  <c r="M25" i="1"/>
  <c r="P25" i="1" s="1"/>
  <c r="K25" i="1"/>
  <c r="N25" i="1" s="1"/>
  <c r="M20" i="1"/>
  <c r="K20" i="1"/>
  <c r="O25" i="1"/>
  <c r="O17" i="1"/>
  <c r="M14" i="1"/>
  <c r="K14" i="1"/>
  <c r="P23" i="1"/>
  <c r="Q17" i="1" l="1"/>
  <c r="P16" i="1"/>
  <c r="P21" i="1"/>
  <c r="N14" i="1"/>
  <c r="P14" i="1" s="1"/>
  <c r="Q25" i="1"/>
  <c r="Q18" i="1"/>
  <c r="O24" i="1"/>
  <c r="Q24" i="1" s="1"/>
  <c r="O21" i="1"/>
  <c r="Q21" i="1" s="1"/>
  <c r="N20" i="1"/>
  <c r="P20" i="1" s="1"/>
  <c r="O20" i="1"/>
  <c r="N19" i="1"/>
  <c r="P19" i="1" s="1"/>
  <c r="O19" i="1"/>
  <c r="N15" i="1"/>
  <c r="P15" i="1" s="1"/>
  <c r="O15" i="1"/>
  <c r="O16" i="1"/>
  <c r="Q16" i="1" s="1"/>
  <c r="O23" i="1"/>
  <c r="Q23" i="1" s="1"/>
  <c r="Q15" i="1" l="1"/>
  <c r="Q20" i="1"/>
  <c r="Q14" i="1"/>
  <c r="Q19" i="1"/>
</calcChain>
</file>

<file path=xl/sharedStrings.xml><?xml version="1.0" encoding="utf-8"?>
<sst xmlns="http://schemas.openxmlformats.org/spreadsheetml/2006/main" count="92" uniqueCount="53">
  <si>
    <t>PLANILLA DE VENTAS</t>
  </si>
  <si>
    <t>COLOR PRODUCTO</t>
  </si>
  <si>
    <t>SEXO  PRODUCTO</t>
  </si>
  <si>
    <t>NOMBRE  PRODUCTO</t>
  </si>
  <si>
    <t>CODIGO PRODUCTO</t>
  </si>
  <si>
    <t>NOMBRE  VENDEDOR</t>
  </si>
  <si>
    <t>PRECIO PRODUCTO DAMA</t>
  </si>
  <si>
    <t>PRECIO PRODUCTO CABALLERO</t>
  </si>
  <si>
    <t>CANTIDAD</t>
  </si>
  <si>
    <t>SHOW ROOM</t>
  </si>
  <si>
    <t>ENERO</t>
  </si>
  <si>
    <t>FEBRERO</t>
  </si>
  <si>
    <t>MARZO</t>
  </si>
  <si>
    <t>PROMOCION</t>
  </si>
  <si>
    <t>TOTAL VENTAS</t>
  </si>
  <si>
    <t xml:space="preserve"> TOTAL PROMOCION</t>
  </si>
  <si>
    <t>TOTAL GENERAL</t>
  </si>
  <si>
    <t>SARA MESA</t>
  </si>
  <si>
    <t>ANDRES CARRILLO</t>
  </si>
  <si>
    <t>MATEO LOPEZ</t>
  </si>
  <si>
    <t>LUCAS DIAZ</t>
  </si>
  <si>
    <t>SABASTIAN TORO</t>
  </si>
  <si>
    <t>MILENA GIL</t>
  </si>
  <si>
    <t>CARLOS PELAEZ</t>
  </si>
  <si>
    <t>CAMILO SUAREZ</t>
  </si>
  <si>
    <t>FELIPE RIOS</t>
  </si>
  <si>
    <t>MARA FLOREZ</t>
  </si>
  <si>
    <t>SAMY RICO</t>
  </si>
  <si>
    <t>CLARA BOYACA</t>
  </si>
  <si>
    <t>C-COLOR PRODUCTO</t>
  </si>
  <si>
    <t>NP-NOMBRE PRUDUCTO</t>
  </si>
  <si>
    <t>S-SEXO</t>
  </si>
  <si>
    <t>1-ROJO</t>
  </si>
  <si>
    <t>2-AZUL</t>
  </si>
  <si>
    <t>3-VERDE</t>
  </si>
  <si>
    <t>4-NEGRO</t>
  </si>
  <si>
    <t>5-BOLSO</t>
  </si>
  <si>
    <t>6-ZAPATOS</t>
  </si>
  <si>
    <t>7-CHAQUETA</t>
  </si>
  <si>
    <t>8-BILLETERA</t>
  </si>
  <si>
    <t>9-DAMA</t>
  </si>
  <si>
    <t>10-CABALERO</t>
  </si>
  <si>
    <t>BOSI893</t>
  </si>
  <si>
    <t>BOSI6104</t>
  </si>
  <si>
    <t>PRECIO DAMA</t>
  </si>
  <si>
    <t>PRECIO CABALLERO</t>
  </si>
  <si>
    <t>TOTALICE LAS VENTAS DE ENERO,FEBRERO Y MARZO</t>
  </si>
  <si>
    <t>PROMEDIO DE LAS PROMOCIONES DE ENERO,FEBRERO Y MARZO</t>
  </si>
  <si>
    <t>MAXIMA VENTA DE ENERO,FEBRERO Y MARZO</t>
  </si>
  <si>
    <t>MINIMA PROMOCION DE ENERO,FEBRERO Y MARZO</t>
  </si>
  <si>
    <t>TOTAL VENTAS DE TRIMESTRE</t>
  </si>
  <si>
    <t>TOTAL PROMOCION DE TRIMESTRE</t>
  </si>
  <si>
    <t>TOTAL GENERAL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</si>
</sst>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&quot;BOSI&quot;\-#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0" fillId="2" borderId="1" xfId="0" applyFill="1" applyBorder="1"/>
    <xf numFmtId="164" fontId="0" fillId="0" borderId="1" xfId="0" applyNumberFormat="1" applyBorder="1"/>
    <xf numFmtId="44" fontId="0" fillId="0" borderId="1" xfId="0" applyNumberFormat="1" applyBorder="1"/>
    <xf numFmtId="9" fontId="0" fillId="0" borderId="0" xfId="0" applyNumberFormat="1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535112</xdr:colOff>
      <xdr:row>10</xdr:row>
      <xdr:rowOff>117726</xdr:rowOff>
    </xdr:from>
    <xdr:to>
      <xdr:col>11</xdr:col>
      <xdr:colOff>1187950</xdr:colOff>
      <xdr:row>13</xdr:row>
      <xdr:rowOff>53513</xdr:rowOff>
    </xdr:to>
    <xdr:sp macro="" textlink="">
      <xdr:nvSpPr>
        <xdr:cNvPr id="2" name="Explosión 1 1"/>
        <xdr:cNvSpPr/>
      </xdr:nvSpPr>
      <xdr:spPr>
        <a:xfrm>
          <a:off x="12703567" y="2022726"/>
          <a:ext cx="652838" cy="513708"/>
        </a:xfrm>
        <a:prstGeom prst="irregularSeal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/>
            <a:t>15%%</a:t>
          </a:r>
        </a:p>
        <a:p>
          <a:pPr algn="l"/>
          <a:endParaRPr lang="es-CO" sz="800"/>
        </a:p>
      </xdr:txBody>
    </xdr:sp>
    <xdr:clientData/>
  </xdr:twoCellAnchor>
  <xdr:twoCellAnchor>
    <xdr:from>
      <xdr:col>12</xdr:col>
      <xdr:colOff>824072</xdr:colOff>
      <xdr:row>11</xdr:row>
      <xdr:rowOff>64214</xdr:rowOff>
    </xdr:from>
    <xdr:to>
      <xdr:col>13</xdr:col>
      <xdr:colOff>10702</xdr:colOff>
      <xdr:row>13</xdr:row>
      <xdr:rowOff>74916</xdr:rowOff>
    </xdr:to>
    <xdr:sp macro="" textlink="">
      <xdr:nvSpPr>
        <xdr:cNvPr id="3" name="Explosión 1 2"/>
        <xdr:cNvSpPr/>
      </xdr:nvSpPr>
      <xdr:spPr>
        <a:xfrm>
          <a:off x="12264774" y="256854"/>
          <a:ext cx="684945" cy="395983"/>
        </a:xfrm>
        <a:prstGeom prst="irregularSeal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/>
            <a:t>18%</a:t>
          </a:r>
        </a:p>
      </xdr:txBody>
    </xdr:sp>
    <xdr:clientData/>
  </xdr:twoCellAnchor>
  <xdr:twoCellAnchor>
    <xdr:from>
      <xdr:col>13</xdr:col>
      <xdr:colOff>567218</xdr:colOff>
      <xdr:row>10</xdr:row>
      <xdr:rowOff>160534</xdr:rowOff>
    </xdr:from>
    <xdr:to>
      <xdr:col>13</xdr:col>
      <xdr:colOff>1252163</xdr:colOff>
      <xdr:row>13</xdr:row>
      <xdr:rowOff>32107</xdr:rowOff>
    </xdr:to>
    <xdr:sp macro="" textlink="">
      <xdr:nvSpPr>
        <xdr:cNvPr id="4" name="Explosión 1 3"/>
        <xdr:cNvSpPr/>
      </xdr:nvSpPr>
      <xdr:spPr>
        <a:xfrm>
          <a:off x="13506235" y="160534"/>
          <a:ext cx="684945" cy="449494"/>
        </a:xfrm>
        <a:prstGeom prst="irregularSeal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/>
            <a:t>21%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J1" zoomScale="98" zoomScaleNormal="98" workbookViewId="0">
      <selection activeCell="Q34" sqref="Q34"/>
    </sheetView>
  </sheetViews>
  <sheetFormatPr baseColWidth="10" defaultRowHeight="14.4" x14ac:dyDescent="0.3"/>
  <cols>
    <col min="1" max="1" width="17.33203125" customWidth="1"/>
    <col min="2" max="2" width="13.88671875" customWidth="1"/>
    <col min="3" max="3" width="12.44140625" customWidth="1"/>
    <col min="4" max="4" width="14.44140625" customWidth="1"/>
    <col min="6" max="6" width="20.109375" customWidth="1"/>
    <col min="7" max="7" width="20.33203125" customWidth="1"/>
    <col min="8" max="8" width="18.44140625" customWidth="1"/>
    <col min="9" max="9" width="18.33203125" customWidth="1"/>
    <col min="10" max="10" width="16.88671875" customWidth="1"/>
    <col min="11" max="11" width="19.33203125" customWidth="1"/>
    <col min="12" max="12" width="19.5546875" customWidth="1"/>
    <col min="13" max="13" width="22.44140625" customWidth="1"/>
    <col min="14" max="14" width="19.33203125" customWidth="1"/>
    <col min="15" max="15" width="19" customWidth="1"/>
    <col min="16" max="16" width="17.44140625" customWidth="1"/>
    <col min="17" max="17" width="18.33203125" customWidth="1"/>
  </cols>
  <sheetData>
    <row r="1" spans="1:19" x14ac:dyDescent="0.3">
      <c r="A1" s="8" t="s">
        <v>29</v>
      </c>
      <c r="B1" s="8" t="s">
        <v>30</v>
      </c>
      <c r="C1" s="9" t="s">
        <v>31</v>
      </c>
      <c r="F1" s="10" t="s">
        <v>42</v>
      </c>
      <c r="G1" s="11" t="s">
        <v>44</v>
      </c>
      <c r="H1" s="8" t="s">
        <v>45</v>
      </c>
    </row>
    <row r="2" spans="1:19" ht="13.5" customHeight="1" x14ac:dyDescent="0.3">
      <c r="A2" s="8"/>
      <c r="B2" s="8"/>
      <c r="C2" s="9"/>
      <c r="F2" s="10"/>
      <c r="G2" s="11"/>
      <c r="H2" s="8"/>
    </row>
    <row r="3" spans="1:19" ht="15" x14ac:dyDescent="0.25">
      <c r="A3" s="1" t="s">
        <v>32</v>
      </c>
      <c r="B3" s="1" t="s">
        <v>36</v>
      </c>
      <c r="C3" s="1" t="s">
        <v>40</v>
      </c>
      <c r="F3" s="1" t="s">
        <v>43</v>
      </c>
      <c r="G3" s="5">
        <v>150000</v>
      </c>
      <c r="H3" s="5">
        <v>170000</v>
      </c>
    </row>
    <row r="4" spans="1:19" ht="15" x14ac:dyDescent="0.25">
      <c r="A4" s="1" t="s">
        <v>33</v>
      </c>
      <c r="B4" s="1" t="s">
        <v>37</v>
      </c>
      <c r="C4" s="1" t="s">
        <v>41</v>
      </c>
      <c r="G4" s="5">
        <v>180000</v>
      </c>
      <c r="H4" s="5">
        <v>280000</v>
      </c>
    </row>
    <row r="5" spans="1:19" ht="15" x14ac:dyDescent="0.25">
      <c r="A5" s="1" t="s">
        <v>34</v>
      </c>
      <c r="B5" s="1" t="s">
        <v>38</v>
      </c>
      <c r="G5" s="5">
        <v>790000</v>
      </c>
      <c r="H5" s="5">
        <v>890000</v>
      </c>
    </row>
    <row r="6" spans="1:19" ht="15" x14ac:dyDescent="0.25">
      <c r="A6" s="1" t="s">
        <v>35</v>
      </c>
      <c r="B6" s="1" t="s">
        <v>39</v>
      </c>
      <c r="G6" s="5">
        <v>80000</v>
      </c>
      <c r="H6" s="5">
        <v>120000</v>
      </c>
    </row>
    <row r="9" spans="1:19" ht="15" x14ac:dyDescent="0.25">
      <c r="L9" s="6">
        <v>0.15</v>
      </c>
      <c r="M9" s="6">
        <v>0.18</v>
      </c>
      <c r="N9" s="6">
        <v>0.21</v>
      </c>
    </row>
    <row r="11" spans="1:19" ht="15" x14ac:dyDescent="0.25">
      <c r="A11" s="9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2"/>
      <c r="S11" s="2"/>
    </row>
    <row r="12" spans="1:19" x14ac:dyDescent="0.3">
      <c r="A12" s="20" t="s">
        <v>5</v>
      </c>
      <c r="B12" s="20" t="s">
        <v>4</v>
      </c>
      <c r="C12" s="20" t="s">
        <v>3</v>
      </c>
      <c r="D12" s="20" t="s">
        <v>2</v>
      </c>
      <c r="E12" s="20" t="s">
        <v>1</v>
      </c>
      <c r="F12" s="20" t="s">
        <v>6</v>
      </c>
      <c r="G12" s="20" t="s">
        <v>7</v>
      </c>
      <c r="H12" s="12" t="s">
        <v>8</v>
      </c>
      <c r="I12" s="14" t="s">
        <v>9</v>
      </c>
      <c r="J12" s="14"/>
      <c r="K12" s="14"/>
      <c r="L12" s="15" t="s">
        <v>13</v>
      </c>
      <c r="M12" s="16"/>
      <c r="N12" s="17"/>
      <c r="O12" s="18" t="s">
        <v>14</v>
      </c>
      <c r="P12" s="20" t="s">
        <v>15</v>
      </c>
      <c r="Q12" s="22" t="s">
        <v>16</v>
      </c>
    </row>
    <row r="13" spans="1:19" x14ac:dyDescent="0.3">
      <c r="A13" s="21"/>
      <c r="B13" s="21"/>
      <c r="C13" s="21"/>
      <c r="D13" s="21"/>
      <c r="E13" s="21"/>
      <c r="F13" s="21"/>
      <c r="G13" s="21"/>
      <c r="H13" s="13"/>
      <c r="I13" s="3" t="s">
        <v>10</v>
      </c>
      <c r="J13" s="3" t="s">
        <v>11</v>
      </c>
      <c r="K13" s="3" t="s">
        <v>12</v>
      </c>
      <c r="L13" s="3" t="s">
        <v>10</v>
      </c>
      <c r="M13" s="3" t="s">
        <v>11</v>
      </c>
      <c r="N13" s="3" t="s">
        <v>12</v>
      </c>
      <c r="O13" s="19"/>
      <c r="P13" s="21"/>
      <c r="Q13" s="23"/>
    </row>
    <row r="14" spans="1:19" ht="15" x14ac:dyDescent="0.25">
      <c r="A14" s="1" t="s">
        <v>17</v>
      </c>
      <c r="B14" s="4">
        <v>591</v>
      </c>
      <c r="C14" s="4" t="s">
        <v>36</v>
      </c>
      <c r="D14" s="4" t="s">
        <v>40</v>
      </c>
      <c r="E14" s="4" t="s">
        <v>32</v>
      </c>
      <c r="F14" s="5">
        <v>150000</v>
      </c>
      <c r="G14" s="5"/>
      <c r="H14" s="1">
        <v>45</v>
      </c>
      <c r="I14" s="5">
        <f>F14*H14</f>
        <v>6750000</v>
      </c>
      <c r="J14" s="5">
        <f>I14*20%+I14</f>
        <v>8100000</v>
      </c>
      <c r="K14" s="5">
        <f>J14*38%+J14</f>
        <v>11178000</v>
      </c>
      <c r="L14" s="5">
        <f>I14-I14*15%</f>
        <v>5737500</v>
      </c>
      <c r="M14" s="5">
        <f>J14-J14*18%</f>
        <v>6642000</v>
      </c>
      <c r="N14" s="5">
        <f>K14-K14*21%</f>
        <v>8830620</v>
      </c>
      <c r="O14" s="5">
        <f>SUM(I14:K14)</f>
        <v>26028000</v>
      </c>
      <c r="P14" s="5">
        <f>SUM(L14:N14)</f>
        <v>21210120</v>
      </c>
      <c r="Q14" s="5">
        <f>O14-P14</f>
        <v>4817880</v>
      </c>
    </row>
    <row r="15" spans="1:19" ht="15" x14ac:dyDescent="0.25">
      <c r="A15" s="1" t="s">
        <v>18</v>
      </c>
      <c r="B15" s="4">
        <v>692</v>
      </c>
      <c r="C15" s="1" t="s">
        <v>37</v>
      </c>
      <c r="D15" s="1" t="s">
        <v>40</v>
      </c>
      <c r="E15" s="1" t="s">
        <v>33</v>
      </c>
      <c r="F15" s="5">
        <v>180000</v>
      </c>
      <c r="G15" s="5"/>
      <c r="H15" s="1">
        <v>66</v>
      </c>
      <c r="I15" s="5">
        <f t="shared" ref="I15:I17" si="0">F15*H15</f>
        <v>11880000</v>
      </c>
      <c r="J15" s="5">
        <f t="shared" ref="J15:J25" si="1">I15*20%+I15</f>
        <v>14256000</v>
      </c>
      <c r="K15" s="5">
        <f t="shared" ref="K15:K25" si="2">J15*38%+J15</f>
        <v>19673280</v>
      </c>
      <c r="L15" s="5">
        <f t="shared" ref="L15:L25" si="3">I15-I15*15%</f>
        <v>10098000</v>
      </c>
      <c r="M15" s="5">
        <f t="shared" ref="M15:M25" si="4">J15-J15*18%</f>
        <v>11689920</v>
      </c>
      <c r="N15" s="5">
        <f t="shared" ref="N15:N25" si="5">K15-K15*21%</f>
        <v>15541891.199999999</v>
      </c>
      <c r="O15" s="5">
        <f t="shared" ref="O15:O25" si="6">SUM(I15:K15)</f>
        <v>45809280</v>
      </c>
      <c r="P15" s="5">
        <f t="shared" ref="P15:P25" si="7">SUM(L15:N15)</f>
        <v>37329811.200000003</v>
      </c>
      <c r="Q15" s="5">
        <f t="shared" ref="Q15:Q25" si="8">O15-P15</f>
        <v>8479468.799999997</v>
      </c>
    </row>
    <row r="16" spans="1:19" ht="15" x14ac:dyDescent="0.25">
      <c r="A16" s="1" t="s">
        <v>19</v>
      </c>
      <c r="B16" s="4">
        <v>794</v>
      </c>
      <c r="C16" s="1" t="s">
        <v>38</v>
      </c>
      <c r="D16" s="1" t="s">
        <v>40</v>
      </c>
      <c r="E16" s="1" t="s">
        <v>35</v>
      </c>
      <c r="F16" s="5">
        <v>790000</v>
      </c>
      <c r="G16" s="5"/>
      <c r="H16" s="1">
        <v>88</v>
      </c>
      <c r="I16" s="5">
        <f t="shared" si="0"/>
        <v>69520000</v>
      </c>
      <c r="J16" s="5">
        <f t="shared" si="1"/>
        <v>83424000</v>
      </c>
      <c r="K16" s="5">
        <f t="shared" si="2"/>
        <v>115125120</v>
      </c>
      <c r="L16" s="5">
        <f t="shared" si="3"/>
        <v>59092000</v>
      </c>
      <c r="M16" s="5">
        <f t="shared" si="4"/>
        <v>68407680</v>
      </c>
      <c r="N16" s="5">
        <f t="shared" si="5"/>
        <v>90948844.799999997</v>
      </c>
      <c r="O16" s="5">
        <f t="shared" si="6"/>
        <v>268069120</v>
      </c>
      <c r="P16" s="5">
        <f t="shared" si="7"/>
        <v>218448524.80000001</v>
      </c>
      <c r="Q16" s="5">
        <f t="shared" si="8"/>
        <v>49620595.199999988</v>
      </c>
    </row>
    <row r="17" spans="1:17" ht="15" x14ac:dyDescent="0.25">
      <c r="A17" s="1" t="s">
        <v>20</v>
      </c>
      <c r="B17" s="4">
        <v>893</v>
      </c>
      <c r="C17" s="1" t="s">
        <v>39</v>
      </c>
      <c r="D17" s="1" t="s">
        <v>40</v>
      </c>
      <c r="E17" s="1" t="s">
        <v>34</v>
      </c>
      <c r="F17" s="5">
        <v>80000</v>
      </c>
      <c r="G17" s="5"/>
      <c r="H17" s="1">
        <v>44</v>
      </c>
      <c r="I17" s="5">
        <f t="shared" si="0"/>
        <v>3520000</v>
      </c>
      <c r="J17" s="5">
        <f t="shared" si="1"/>
        <v>4224000</v>
      </c>
      <c r="K17" s="5">
        <f t="shared" si="2"/>
        <v>5829120</v>
      </c>
      <c r="L17" s="5">
        <f t="shared" si="3"/>
        <v>2992000</v>
      </c>
      <c r="M17" s="5">
        <f t="shared" si="4"/>
        <v>3463680</v>
      </c>
      <c r="N17" s="5">
        <f t="shared" si="5"/>
        <v>4605004.8</v>
      </c>
      <c r="O17" s="5">
        <f t="shared" si="6"/>
        <v>13573120</v>
      </c>
      <c r="P17" s="5">
        <f t="shared" si="7"/>
        <v>11060684.800000001</v>
      </c>
      <c r="Q17" s="5">
        <f t="shared" si="8"/>
        <v>2512435.1999999993</v>
      </c>
    </row>
    <row r="18" spans="1:17" ht="15" x14ac:dyDescent="0.25">
      <c r="A18" s="1" t="s">
        <v>21</v>
      </c>
      <c r="B18" s="4">
        <v>5104</v>
      </c>
      <c r="C18" s="1" t="s">
        <v>36</v>
      </c>
      <c r="D18" s="1" t="s">
        <v>41</v>
      </c>
      <c r="E18" s="1" t="s">
        <v>35</v>
      </c>
      <c r="F18" s="5"/>
      <c r="G18" s="5">
        <v>170000</v>
      </c>
      <c r="H18" s="1">
        <v>33</v>
      </c>
      <c r="I18" s="5">
        <f>G18*H18</f>
        <v>5610000</v>
      </c>
      <c r="J18" s="5">
        <f t="shared" si="1"/>
        <v>6732000</v>
      </c>
      <c r="K18" s="5">
        <f t="shared" si="2"/>
        <v>9290160</v>
      </c>
      <c r="L18" s="5">
        <f t="shared" si="3"/>
        <v>4768500</v>
      </c>
      <c r="M18" s="5">
        <f t="shared" si="4"/>
        <v>5520240</v>
      </c>
      <c r="N18" s="5">
        <f t="shared" si="5"/>
        <v>7339226.4000000004</v>
      </c>
      <c r="O18" s="5">
        <f t="shared" si="6"/>
        <v>21632160</v>
      </c>
      <c r="P18" s="5">
        <f t="shared" si="7"/>
        <v>17627966.399999999</v>
      </c>
      <c r="Q18" s="5">
        <f t="shared" si="8"/>
        <v>4004193.6000000015</v>
      </c>
    </row>
    <row r="19" spans="1:17" ht="15" x14ac:dyDescent="0.25">
      <c r="A19" s="1" t="s">
        <v>22</v>
      </c>
      <c r="B19" s="4">
        <v>6104</v>
      </c>
      <c r="C19" s="1" t="s">
        <v>37</v>
      </c>
      <c r="D19" s="1" t="s">
        <v>41</v>
      </c>
      <c r="E19" s="1" t="s">
        <v>35</v>
      </c>
      <c r="F19" s="5"/>
      <c r="G19" s="5">
        <v>280000</v>
      </c>
      <c r="H19" s="1">
        <v>28</v>
      </c>
      <c r="I19" s="5">
        <f t="shared" ref="I19:I21" si="9">G19*H19</f>
        <v>7840000</v>
      </c>
      <c r="J19" s="5">
        <f t="shared" si="1"/>
        <v>9408000</v>
      </c>
      <c r="K19" s="5">
        <f t="shared" si="2"/>
        <v>12983040</v>
      </c>
      <c r="L19" s="5">
        <f t="shared" si="3"/>
        <v>6664000</v>
      </c>
      <c r="M19" s="5">
        <f t="shared" si="4"/>
        <v>7714560</v>
      </c>
      <c r="N19" s="5">
        <f t="shared" si="5"/>
        <v>10256601.6</v>
      </c>
      <c r="O19" s="5">
        <f t="shared" si="6"/>
        <v>30231040</v>
      </c>
      <c r="P19" s="5">
        <f t="shared" si="7"/>
        <v>24635161.600000001</v>
      </c>
      <c r="Q19" s="5">
        <f t="shared" si="8"/>
        <v>5595878.3999999985</v>
      </c>
    </row>
    <row r="20" spans="1:17" ht="15" x14ac:dyDescent="0.25">
      <c r="A20" s="1" t="s">
        <v>23</v>
      </c>
      <c r="B20" s="4">
        <v>7104</v>
      </c>
      <c r="C20" s="1" t="s">
        <v>38</v>
      </c>
      <c r="D20" s="1" t="s">
        <v>41</v>
      </c>
      <c r="E20" s="1" t="s">
        <v>35</v>
      </c>
      <c r="F20" s="5"/>
      <c r="G20" s="5">
        <v>890000</v>
      </c>
      <c r="H20" s="1">
        <v>27</v>
      </c>
      <c r="I20" s="5">
        <f t="shared" si="9"/>
        <v>24030000</v>
      </c>
      <c r="J20" s="5">
        <f t="shared" si="1"/>
        <v>28836000</v>
      </c>
      <c r="K20" s="5">
        <f t="shared" si="2"/>
        <v>39793680</v>
      </c>
      <c r="L20" s="5">
        <f t="shared" si="3"/>
        <v>20425500</v>
      </c>
      <c r="M20" s="5">
        <f t="shared" si="4"/>
        <v>23645520</v>
      </c>
      <c r="N20" s="5">
        <f t="shared" si="5"/>
        <v>31437007.199999999</v>
      </c>
      <c r="O20" s="5">
        <f t="shared" si="6"/>
        <v>92659680</v>
      </c>
      <c r="P20" s="5">
        <f t="shared" si="7"/>
        <v>75508027.200000003</v>
      </c>
      <c r="Q20" s="5">
        <f t="shared" si="8"/>
        <v>17151652.799999997</v>
      </c>
    </row>
    <row r="21" spans="1:17" ht="15" x14ac:dyDescent="0.25">
      <c r="A21" s="1" t="s">
        <v>24</v>
      </c>
      <c r="B21" s="4">
        <v>8103</v>
      </c>
      <c r="C21" s="1" t="s">
        <v>39</v>
      </c>
      <c r="D21" s="1" t="s">
        <v>41</v>
      </c>
      <c r="E21" s="1" t="s">
        <v>34</v>
      </c>
      <c r="F21" s="5"/>
      <c r="G21" s="5">
        <v>120000</v>
      </c>
      <c r="H21" s="1">
        <v>27</v>
      </c>
      <c r="I21" s="5">
        <f t="shared" si="9"/>
        <v>3240000</v>
      </c>
      <c r="J21" s="5">
        <f t="shared" si="1"/>
        <v>3888000</v>
      </c>
      <c r="K21" s="5">
        <f t="shared" si="2"/>
        <v>5365440</v>
      </c>
      <c r="L21" s="5">
        <f t="shared" si="3"/>
        <v>2754000</v>
      </c>
      <c r="M21" s="5">
        <f t="shared" si="4"/>
        <v>3188160</v>
      </c>
      <c r="N21" s="5">
        <f t="shared" si="5"/>
        <v>4238697.5999999996</v>
      </c>
      <c r="O21" s="5">
        <f t="shared" si="6"/>
        <v>12493440</v>
      </c>
      <c r="P21" s="5">
        <f t="shared" si="7"/>
        <v>10180857.6</v>
      </c>
      <c r="Q21" s="5">
        <f t="shared" si="8"/>
        <v>2312582.4000000004</v>
      </c>
    </row>
    <row r="22" spans="1:17" ht="15" x14ac:dyDescent="0.25">
      <c r="A22" s="1" t="s">
        <v>25</v>
      </c>
      <c r="B22" s="4">
        <v>791</v>
      </c>
      <c r="C22" s="1" t="s">
        <v>38</v>
      </c>
      <c r="D22" s="1" t="s">
        <v>40</v>
      </c>
      <c r="E22" s="1" t="s">
        <v>32</v>
      </c>
      <c r="F22" s="5">
        <v>790000</v>
      </c>
      <c r="G22" s="5"/>
      <c r="H22" s="1">
        <v>14</v>
      </c>
      <c r="I22" s="5">
        <f>F22*H22</f>
        <v>11060000</v>
      </c>
      <c r="J22" s="5">
        <f t="shared" si="1"/>
        <v>13272000</v>
      </c>
      <c r="K22" s="5">
        <f t="shared" si="2"/>
        <v>18315360</v>
      </c>
      <c r="L22" s="5">
        <f t="shared" si="3"/>
        <v>9401000</v>
      </c>
      <c r="M22" s="5">
        <f t="shared" si="4"/>
        <v>10883040</v>
      </c>
      <c r="N22" s="5">
        <f t="shared" si="5"/>
        <v>14469134.4</v>
      </c>
      <c r="O22" s="5">
        <f t="shared" si="6"/>
        <v>42647360</v>
      </c>
      <c r="P22" s="5">
        <f t="shared" si="7"/>
        <v>34753174.399999999</v>
      </c>
      <c r="Q22" s="5">
        <f t="shared" si="8"/>
        <v>7894185.6000000015</v>
      </c>
    </row>
    <row r="23" spans="1:17" ht="15" x14ac:dyDescent="0.25">
      <c r="A23" s="1" t="s">
        <v>26</v>
      </c>
      <c r="B23" s="4">
        <v>894</v>
      </c>
      <c r="C23" s="1" t="s">
        <v>36</v>
      </c>
      <c r="D23" s="1" t="s">
        <v>40</v>
      </c>
      <c r="E23" s="1" t="s">
        <v>35</v>
      </c>
      <c r="F23" s="5"/>
      <c r="G23" s="5">
        <v>120000</v>
      </c>
      <c r="H23" s="1">
        <v>16</v>
      </c>
      <c r="I23" s="5">
        <f>G23*H23</f>
        <v>1920000</v>
      </c>
      <c r="J23" s="5">
        <f t="shared" si="1"/>
        <v>2304000</v>
      </c>
      <c r="K23" s="5">
        <f t="shared" si="2"/>
        <v>3179520</v>
      </c>
      <c r="L23" s="5">
        <f t="shared" si="3"/>
        <v>1632000</v>
      </c>
      <c r="M23" s="5">
        <f t="shared" si="4"/>
        <v>1889280</v>
      </c>
      <c r="N23" s="5">
        <f t="shared" si="5"/>
        <v>2511820.7999999998</v>
      </c>
      <c r="O23" s="5">
        <f t="shared" si="6"/>
        <v>7403520</v>
      </c>
      <c r="P23" s="5">
        <f t="shared" si="7"/>
        <v>6033100.7999999998</v>
      </c>
      <c r="Q23" s="5">
        <f t="shared" si="8"/>
        <v>1370419.2000000002</v>
      </c>
    </row>
    <row r="24" spans="1:17" ht="15" x14ac:dyDescent="0.25">
      <c r="A24" s="1" t="s">
        <v>27</v>
      </c>
      <c r="B24" s="4">
        <v>5103</v>
      </c>
      <c r="C24" s="1" t="s">
        <v>36</v>
      </c>
      <c r="D24" s="1" t="s">
        <v>41</v>
      </c>
      <c r="E24" s="1" t="s">
        <v>34</v>
      </c>
      <c r="F24" s="5"/>
      <c r="G24" s="5">
        <v>170000</v>
      </c>
      <c r="H24" s="1">
        <v>45</v>
      </c>
      <c r="I24" s="5">
        <f t="shared" ref="I24:I25" si="10">G24*H24</f>
        <v>7650000</v>
      </c>
      <c r="J24" s="5">
        <f t="shared" si="1"/>
        <v>9180000</v>
      </c>
      <c r="K24" s="5">
        <f t="shared" si="2"/>
        <v>12668400</v>
      </c>
      <c r="L24" s="5">
        <f t="shared" si="3"/>
        <v>6502500</v>
      </c>
      <c r="M24" s="5">
        <f t="shared" si="4"/>
        <v>7527600</v>
      </c>
      <c r="N24" s="5">
        <f t="shared" si="5"/>
        <v>10008036</v>
      </c>
      <c r="O24" s="5">
        <f t="shared" si="6"/>
        <v>29498400</v>
      </c>
      <c r="P24" s="5">
        <f t="shared" si="7"/>
        <v>24038136</v>
      </c>
      <c r="Q24" s="5">
        <f t="shared" si="8"/>
        <v>5460264</v>
      </c>
    </row>
    <row r="25" spans="1:17" ht="15" x14ac:dyDescent="0.25">
      <c r="A25" s="1" t="s">
        <v>28</v>
      </c>
      <c r="B25" s="4">
        <v>6102</v>
      </c>
      <c r="C25" s="1" t="s">
        <v>37</v>
      </c>
      <c r="D25" s="1" t="s">
        <v>41</v>
      </c>
      <c r="E25" s="1" t="s">
        <v>33</v>
      </c>
      <c r="F25" s="5"/>
      <c r="G25" s="5">
        <v>280000</v>
      </c>
      <c r="H25" s="1">
        <v>56</v>
      </c>
      <c r="I25" s="5">
        <f t="shared" si="10"/>
        <v>15680000</v>
      </c>
      <c r="J25" s="5">
        <f t="shared" si="1"/>
        <v>18816000</v>
      </c>
      <c r="K25" s="5">
        <f t="shared" si="2"/>
        <v>25966080</v>
      </c>
      <c r="L25" s="5">
        <f t="shared" si="3"/>
        <v>13328000</v>
      </c>
      <c r="M25" s="5">
        <f t="shared" si="4"/>
        <v>15429120</v>
      </c>
      <c r="N25" s="5">
        <f t="shared" si="5"/>
        <v>20513203.199999999</v>
      </c>
      <c r="O25" s="5">
        <f t="shared" si="6"/>
        <v>60462080</v>
      </c>
      <c r="P25" s="5">
        <f t="shared" si="7"/>
        <v>49270323.200000003</v>
      </c>
      <c r="Q25" s="5">
        <f t="shared" si="8"/>
        <v>11191756.799999997</v>
      </c>
    </row>
    <row r="29" spans="1:17" ht="15" x14ac:dyDescent="0.25">
      <c r="A29" s="7" t="s">
        <v>46</v>
      </c>
      <c r="B29" s="7"/>
      <c r="C29" s="7"/>
      <c r="D29" s="7"/>
      <c r="F29" s="5">
        <f>SUM(I14:I25)</f>
        <v>168700000</v>
      </c>
      <c r="G29" s="5">
        <f>SUM(J14:J25)</f>
        <v>202440000</v>
      </c>
      <c r="H29" s="5">
        <f>SUM(K14:K25)</f>
        <v>279367200</v>
      </c>
    </row>
    <row r="30" spans="1:17" x14ac:dyDescent="0.3">
      <c r="A30" s="7" t="s">
        <v>47</v>
      </c>
      <c r="B30" s="7"/>
      <c r="C30" s="7"/>
      <c r="D30" s="7"/>
      <c r="I30" s="5">
        <f>AVERAGE(L14:L25)</f>
        <v>11949583.333333334</v>
      </c>
      <c r="J30" s="5">
        <f>AVERAGE(M14:M25)</f>
        <v>13833400</v>
      </c>
      <c r="K30" s="5">
        <f>AVERAGE(N14:N25)</f>
        <v>18391674</v>
      </c>
    </row>
    <row r="31" spans="1:17" x14ac:dyDescent="0.3">
      <c r="A31" s="7" t="s">
        <v>48</v>
      </c>
      <c r="B31" s="7"/>
      <c r="C31" s="7"/>
      <c r="D31" s="7"/>
      <c r="F31" s="5">
        <f>MAX(I14:I25)</f>
        <v>69520000</v>
      </c>
      <c r="G31" s="5">
        <f>MAX(J14:J25)</f>
        <v>83424000</v>
      </c>
      <c r="H31" s="5">
        <f>MAX(K14:K25)</f>
        <v>115125120</v>
      </c>
    </row>
    <row r="32" spans="1:17" x14ac:dyDescent="0.3">
      <c r="A32" s="7" t="s">
        <v>49</v>
      </c>
      <c r="B32" s="7"/>
      <c r="C32" s="7"/>
      <c r="D32" s="7"/>
      <c r="I32" s="5">
        <f>MIN(L14:L25)</f>
        <v>1632000</v>
      </c>
      <c r="J32" s="5">
        <f>MIN(M14:M25)</f>
        <v>1889280</v>
      </c>
      <c r="K32" s="5">
        <f>MIN(N14:N25)</f>
        <v>2511820.7999999998</v>
      </c>
    </row>
    <row r="33" spans="1:17" x14ac:dyDescent="0.3">
      <c r="A33" s="7" t="s">
        <v>50</v>
      </c>
      <c r="B33" s="7"/>
      <c r="C33" s="7"/>
      <c r="D33" s="7"/>
      <c r="F33" s="5">
        <f>SUM(I14:K25)</f>
        <v>650507200</v>
      </c>
    </row>
    <row r="34" spans="1:17" x14ac:dyDescent="0.3">
      <c r="A34" s="7" t="s">
        <v>51</v>
      </c>
      <c r="B34" s="7"/>
      <c r="C34" s="7"/>
      <c r="D34" s="7"/>
      <c r="I34" s="5">
        <f>SUM(L14:N25)</f>
        <v>530095888</v>
      </c>
      <c r="Q34" s="5">
        <f>SUM(Q14:Q25)</f>
        <v>120411312</v>
      </c>
    </row>
    <row r="35" spans="1:17" x14ac:dyDescent="0.3">
      <c r="A35" s="7" t="s">
        <v>52</v>
      </c>
      <c r="B35" s="7"/>
      <c r="C35" s="7"/>
      <c r="D35" s="7"/>
    </row>
  </sheetData>
  <mergeCells count="27">
    <mergeCell ref="I12:K12"/>
    <mergeCell ref="L12:N12"/>
    <mergeCell ref="O12:O13"/>
    <mergeCell ref="A11:Q11"/>
    <mergeCell ref="P12:P13"/>
    <mergeCell ref="Q12:Q13"/>
    <mergeCell ref="A12:A13"/>
    <mergeCell ref="B12:B13"/>
    <mergeCell ref="C12:C13"/>
    <mergeCell ref="D12:D13"/>
    <mergeCell ref="E12:E13"/>
    <mergeCell ref="F12:F13"/>
    <mergeCell ref="G12:G13"/>
    <mergeCell ref="A32:D32"/>
    <mergeCell ref="A33:D33"/>
    <mergeCell ref="A34:D34"/>
    <mergeCell ref="A35:D35"/>
    <mergeCell ref="H1:H2"/>
    <mergeCell ref="A29:D29"/>
    <mergeCell ref="A30:D30"/>
    <mergeCell ref="A31:D31"/>
    <mergeCell ref="A1:A2"/>
    <mergeCell ref="B1:B2"/>
    <mergeCell ref="C1:C2"/>
    <mergeCell ref="F1:F2"/>
    <mergeCell ref="G1:G2"/>
    <mergeCell ref="H12:H13"/>
  </mergeCells>
  <dataValidations count="5">
    <dataValidation type="list" allowBlank="1" showInputMessage="1" showErrorMessage="1" sqref="C14:C25">
      <formula1>$B$3:$B$6</formula1>
    </dataValidation>
    <dataValidation type="list" allowBlank="1" showInputMessage="1" showErrorMessage="1" sqref="D14:D25">
      <formula1>$C$3:$C$4</formula1>
    </dataValidation>
    <dataValidation type="list" allowBlank="1" showInputMessage="1" showErrorMessage="1" sqref="E14:E25">
      <formula1>$A$3:$A$6</formula1>
    </dataValidation>
    <dataValidation type="list" allowBlank="1" showInputMessage="1" showErrorMessage="1" sqref="F14:F25">
      <formula1>$G$3:$G$6</formula1>
    </dataValidation>
    <dataValidation type="list" allowBlank="1" showInputMessage="1" showErrorMessage="1" sqref="G14:G25">
      <formula1>$H$3:$H$6</formula1>
    </dataValidation>
  </dataValidations>
  <pageMargins left="0.70866141732283472" right="0.70866141732283472" top="0.74803149606299213" bottom="0.74803149606299213" header="0.31496062992125984" footer="0.31496062992125984"/>
  <pageSetup paperSize="5" scale="53" orientation="landscape" r:id="rId1"/>
  <headerFooter>
    <oddHeader>&amp;L&amp;N&amp;CCESDE</oddHeader>
    <oddFooter>&amp;LGESTION DE DOCUMENTOS&amp;CJOSE DANIEL SUAREZ JIMENEZ&amp;ROSCAR MARIO GIL RIOS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3-03</dc:creator>
  <cp:lastModifiedBy>user</cp:lastModifiedBy>
  <cp:lastPrinted>2014-10-11T01:58:35Z</cp:lastPrinted>
  <dcterms:created xsi:type="dcterms:W3CDTF">2014-10-11T00:15:46Z</dcterms:created>
  <dcterms:modified xsi:type="dcterms:W3CDTF">2014-10-28T03:31:55Z</dcterms:modified>
</cp:coreProperties>
</file>